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Current Automation/"/>
    </mc:Choice>
  </mc:AlternateContent>
  <xr:revisionPtr revIDLastSave="0" documentId="8_{08299A0E-78C7-4E6E-BA88-45AF8AD484C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sting " sheetId="1" r:id="rId1"/>
    <sheet name="Starter 1" sheetId="3" r:id="rId2"/>
    <sheet name="Starter 2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2" l="1"/>
  <c r="C3" i="21"/>
  <c r="C3" i="20"/>
  <c r="C3" i="19"/>
  <c r="C3" i="18"/>
  <c r="C3" i="17"/>
  <c r="C3" i="16"/>
  <c r="C3" i="15"/>
  <c r="C3" i="14"/>
  <c r="C3" i="13"/>
  <c r="C3" i="4"/>
  <c r="C3" i="7"/>
  <c r="C3" i="8"/>
  <c r="C3" i="6"/>
  <c r="C3" i="10"/>
  <c r="C3" i="11"/>
  <c r="C3" i="9"/>
  <c r="C3" i="12"/>
  <c r="C3" i="5"/>
  <c r="C3" i="3"/>
  <c r="J42" i="1" l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H56" i="22"/>
  <c r="I56" i="22" s="1"/>
  <c r="G56" i="22"/>
  <c r="J55" i="22"/>
  <c r="H55" i="22"/>
  <c r="I55" i="22" s="1"/>
  <c r="G55" i="22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H49" i="22"/>
  <c r="I49" i="22" s="1"/>
  <c r="G49" i="22"/>
  <c r="J48" i="22"/>
  <c r="G48" i="22"/>
  <c r="H48" i="22" s="1"/>
  <c r="I48" i="22" s="1"/>
  <c r="J47" i="22"/>
  <c r="G47" i="22"/>
  <c r="H47" i="22" s="1"/>
  <c r="I47" i="22" s="1"/>
  <c r="J46" i="22"/>
  <c r="G46" i="22"/>
  <c r="H46" i="22" s="1"/>
  <c r="I46" i="22" s="1"/>
  <c r="J45" i="22"/>
  <c r="H45" i="22"/>
  <c r="I45" i="22" s="1"/>
  <c r="G45" i="22"/>
  <c r="J44" i="22"/>
  <c r="G44" i="22"/>
  <c r="H44" i="22" s="1"/>
  <c r="I44" i="22" s="1"/>
  <c r="J43" i="22"/>
  <c r="G43" i="22"/>
  <c r="H43" i="22" s="1"/>
  <c r="I43" i="22" s="1"/>
  <c r="J42" i="22"/>
  <c r="G42" i="22"/>
  <c r="H42" i="22" s="1"/>
  <c r="I42" i="22" s="1"/>
  <c r="J41" i="22"/>
  <c r="H41" i="22"/>
  <c r="I41" i="22" s="1"/>
  <c r="G41" i="22"/>
  <c r="J40" i="22"/>
  <c r="G40" i="22"/>
  <c r="H40" i="22" s="1"/>
  <c r="I40" i="22" s="1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G36" i="22"/>
  <c r="H36" i="22" s="1"/>
  <c r="I36" i="22" s="1"/>
  <c r="J35" i="22"/>
  <c r="G35" i="22"/>
  <c r="H35" i="22" s="1"/>
  <c r="I35" i="22" s="1"/>
  <c r="J34" i="22"/>
  <c r="G34" i="22"/>
  <c r="H34" i="22" s="1"/>
  <c r="I34" i="22" s="1"/>
  <c r="J33" i="22"/>
  <c r="H33" i="22"/>
  <c r="I33" i="22" s="1"/>
  <c r="G33" i="22"/>
  <c r="J32" i="22"/>
  <c r="G32" i="22"/>
  <c r="H32" i="22" s="1"/>
  <c r="I32" i="22" s="1"/>
  <c r="J31" i="22"/>
  <c r="G31" i="22"/>
  <c r="H31" i="22" s="1"/>
  <c r="I31" i="22" s="1"/>
  <c r="J30" i="22"/>
  <c r="H30" i="22"/>
  <c r="I30" i="22" s="1"/>
  <c r="G30" i="22"/>
  <c r="J29" i="22"/>
  <c r="G29" i="22"/>
  <c r="H29" i="22" s="1"/>
  <c r="I29" i="22" s="1"/>
  <c r="J28" i="22"/>
  <c r="G28" i="22"/>
  <c r="H28" i="22" s="1"/>
  <c r="I28" i="22" s="1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J59" i="21" s="1"/>
  <c r="K75" i="1" s="1"/>
  <c r="J75" i="1" s="1"/>
  <c r="G6" i="21"/>
  <c r="H6" i="21" s="1"/>
  <c r="I6" i="21" s="1"/>
  <c r="J58" i="20"/>
  <c r="G58" i="20"/>
  <c r="H58" i="20" s="1"/>
  <c r="I58" i="20" s="1"/>
  <c r="J57" i="20"/>
  <c r="G57" i="20"/>
  <c r="H57" i="20" s="1"/>
  <c r="I57" i="20" s="1"/>
  <c r="J56" i="20"/>
  <c r="H56" i="20"/>
  <c r="I56" i="20" s="1"/>
  <c r="G56" i="20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G50" i="20"/>
  <c r="H50" i="20" s="1"/>
  <c r="I50" i="20" s="1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H46" i="20"/>
  <c r="I46" i="20" s="1"/>
  <c r="G46" i="20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G42" i="20"/>
  <c r="H42" i="20" s="1"/>
  <c r="I42" i="20" s="1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H38" i="20"/>
  <c r="I38" i="20" s="1"/>
  <c r="G38" i="20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G34" i="20"/>
  <c r="H34" i="20" s="1"/>
  <c r="I34" i="20" s="1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H30" i="20"/>
  <c r="I30" i="20" s="1"/>
  <c r="G30" i="20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G26" i="20"/>
  <c r="H26" i="20" s="1"/>
  <c r="I26" i="20" s="1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H22" i="20"/>
  <c r="I22" i="20" s="1"/>
  <c r="G22" i="20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G18" i="20"/>
  <c r="H18" i="20" s="1"/>
  <c r="I18" i="20" s="1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H14" i="20"/>
  <c r="I14" i="20" s="1"/>
  <c r="G14" i="20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G10" i="20"/>
  <c r="H10" i="20" s="1"/>
  <c r="I10" i="20" s="1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H6" i="20"/>
  <c r="I6" i="20" s="1"/>
  <c r="G6" i="20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G25" i="16"/>
  <c r="H25" i="16" s="1"/>
  <c r="I25" i="16" s="1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G9" i="16"/>
  <c r="H9" i="16" s="1"/>
  <c r="I9" i="16" s="1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G17" i="15"/>
  <c r="H17" i="15" s="1"/>
  <c r="I17" i="15" s="1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H9" i="15"/>
  <c r="I9" i="15" s="1"/>
  <c r="G9" i="15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H13" i="14"/>
  <c r="I13" i="14" s="1"/>
  <c r="G13" i="14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9" l="1"/>
  <c r="K73" i="1" s="1"/>
  <c r="J73" i="1" s="1"/>
  <c r="I59" i="14"/>
  <c r="H68" i="1" s="1"/>
  <c r="J59" i="15"/>
  <c r="K69" i="1" s="1"/>
  <c r="J59" i="14"/>
  <c r="K68" i="1" s="1"/>
  <c r="J59" i="18"/>
  <c r="K72" i="1" s="1"/>
  <c r="J72" i="1" s="1"/>
  <c r="I59" i="16"/>
  <c r="H70" i="1" s="1"/>
  <c r="J59" i="20"/>
  <c r="K74" i="1" s="1"/>
  <c r="J74" i="1" s="1"/>
  <c r="I59" i="15"/>
  <c r="H69" i="1" s="1"/>
  <c r="J59" i="16"/>
  <c r="K70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 s="1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 s="1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I59" i="7" l="1"/>
  <c r="H65" i="1" s="1"/>
  <c r="I65" i="1" s="1"/>
  <c r="J59" i="12"/>
  <c r="K59" i="1" s="1"/>
  <c r="J59" i="1" s="1"/>
  <c r="I59" i="4"/>
  <c r="H66" i="1" s="1"/>
  <c r="I66" i="1" s="1"/>
  <c r="J59" i="9"/>
  <c r="K60" i="1" s="1"/>
  <c r="J60" i="1" s="1"/>
  <c r="I59" i="5"/>
  <c r="H58" i="1" s="1"/>
  <c r="I58" i="1" s="1"/>
  <c r="I59" i="11"/>
  <c r="H61" i="1" s="1"/>
  <c r="I61" i="1" s="1"/>
  <c r="I59" i="9"/>
  <c r="H60" i="1" s="1"/>
  <c r="I60" i="1" s="1"/>
  <c r="I59" i="12"/>
  <c r="H59" i="1" s="1"/>
  <c r="I59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<sst xmlns="http://schemas.openxmlformats.org/spreadsheetml/2006/main" count="296" uniqueCount="58">
  <si>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</si>
  <si>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</si>
  <si>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</si>
  <si>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</si>
  <si>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</si>
  <si>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</si>
  <si>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</si>
  <si>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</si>
  <si>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</si>
  <si>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</si>
  <si>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</si>
  <si>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</si>
  <si>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</si>
  <si>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</si>
  <si>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</si>
  <si>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</si>
  <si>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</si>
  <si>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</si>
  <si>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</si>
  <si>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</si>
  <si>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</si>
  <si>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</si>
  <si>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</si>
  <si>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</si>
  <si>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</si>
  <si>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</si>
  <si>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</si>
  <si>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</si>
  <si>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</si>
  <si>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</si>
  <si>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</si>
  <si>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</si>
  <si>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</si>
  <si>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</si>
  <si>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</si>
  <si>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</si>
  <si>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</si>
  <si>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</si>
  <si>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</si>
  <si>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</si>
  <si>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</si>
  <si>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</si>
  <si>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</si>
  <si>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</si>
  <si>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</si>
  <si>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</si>
  <si>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</si>
  <si>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Current Automation</t>
  </si>
  <si>
    <t>25X6.3</t>
  </si>
  <si>
    <t>Dumpies</t>
  </si>
  <si>
    <t>NF400SWA 300amp</t>
  </si>
  <si>
    <t>HE206</t>
  </si>
  <si>
    <t>Inner door</t>
  </si>
  <si>
    <t>Change Over Switch</t>
  </si>
  <si>
    <t>41ac7040</t>
  </si>
  <si>
    <t>Shaft</t>
  </si>
  <si>
    <t>1401 1532</t>
  </si>
  <si>
    <t>Main DB in AC connection 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</si>
</sst>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  <numFmt numFmtId="167" formatCode="000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workbookViewId="0">
      <selection activeCell="C3" sqref="C3"/>
    </sheetView>
  </sheetViews>
  <sheetFormatPr defaultRowHeight="12.5" x14ac:dyDescent="0.25"/>
  <cols>
    <col min="1" max="1" width="5.54296875" customWidth="1"/>
    <col min="2" max="2" width="25.7265625" customWidth="1"/>
    <col min="3" max="3" width="28.1796875" customWidth="1"/>
    <col min="4" max="4" width="17.1796875" style="2" customWidth="1"/>
    <col min="5" max="5" width="9.1796875" hidden="1" customWidth="1"/>
    <col min="6" max="6" width="12.81640625" style="3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C1" s="20" t="s">
        <v>47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 t="s">
        <v>57</v>
      </c>
      <c r="D3" s="22"/>
      <c r="F3" s="23"/>
      <c r="H3" s="24"/>
      <c r="I3" s="24">
        <f>I100</f>
        <v>82485.331000000006</v>
      </c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ht="13" x14ac:dyDescent="0.3">
      <c r="A6" s="19"/>
      <c r="B6" s="51" t="s">
        <v>15</v>
      </c>
      <c r="C6" s="54"/>
      <c r="D6" s="55"/>
      <c r="E6" s="6"/>
      <c r="F6" s="7"/>
      <c r="G6" s="6"/>
      <c r="H6" s="8"/>
      <c r="I6" s="8"/>
      <c r="J6" s="9"/>
      <c r="K6" s="16"/>
    </row>
    <row r="7" spans="1:11" x14ac:dyDescent="0.25">
      <c r="A7" s="19">
        <v>3</v>
      </c>
      <c r="B7" s="6" t="s">
        <v>51</v>
      </c>
      <c r="C7" s="42"/>
      <c r="D7" s="21">
        <v>5290</v>
      </c>
      <c r="E7" s="6">
        <v>1</v>
      </c>
      <c r="F7" s="7">
        <v>0.45</v>
      </c>
      <c r="G7" s="6">
        <f>SUM(E7-F7)</f>
        <v>0.55000000000000004</v>
      </c>
      <c r="H7" s="8">
        <f>SUM(D7*G7)</f>
        <v>2909.5000000000005</v>
      </c>
      <c r="I7" s="8">
        <f>SUM(H7*A7)</f>
        <v>8728.5000000000018</v>
      </c>
      <c r="J7" s="6">
        <f>SUM(K7*A7)</f>
        <v>90</v>
      </c>
      <c r="K7" s="17">
        <v>30</v>
      </c>
    </row>
    <row r="8" spans="1:11" x14ac:dyDescent="0.25">
      <c r="A8" s="48">
        <v>3</v>
      </c>
      <c r="B8" s="50" t="s">
        <v>52</v>
      </c>
      <c r="C8" s="6"/>
      <c r="D8" s="49">
        <v>2160</v>
      </c>
      <c r="E8" s="6">
        <v>1</v>
      </c>
      <c r="F8" s="7">
        <v>0.45</v>
      </c>
      <c r="G8" s="6">
        <f t="shared" ref="G8:G19" si="0">SUM(E8-F8)</f>
        <v>0.55000000000000004</v>
      </c>
      <c r="H8" s="8">
        <f t="shared" ref="H8:H19" si="1">SUM(D8*G8)</f>
        <v>1188</v>
      </c>
      <c r="I8" s="8">
        <f t="shared" ref="I8:I19" si="2">SUM(H8*A8)</f>
        <v>3564</v>
      </c>
      <c r="J8" s="6">
        <f t="shared" ref="J8:J19" si="3">SUM(K8*A8)</f>
        <v>90</v>
      </c>
      <c r="K8" s="17">
        <v>30</v>
      </c>
    </row>
    <row r="9" spans="1:11" x14ac:dyDescent="0.25">
      <c r="A9" s="48">
        <v>3</v>
      </c>
      <c r="B9" s="6" t="s">
        <v>50</v>
      </c>
      <c r="C9" s="6"/>
      <c r="D9" s="49">
        <v>16339</v>
      </c>
      <c r="E9" s="6">
        <v>1</v>
      </c>
      <c r="F9" s="7">
        <v>0.45</v>
      </c>
      <c r="G9" s="6">
        <f t="shared" si="0"/>
        <v>0.55000000000000004</v>
      </c>
      <c r="H9" s="8">
        <f t="shared" si="1"/>
        <v>8986.4500000000007</v>
      </c>
      <c r="I9" s="8">
        <f t="shared" si="2"/>
        <v>26959.350000000002</v>
      </c>
      <c r="J9" s="6">
        <f t="shared" si="3"/>
        <v>90</v>
      </c>
      <c r="K9" s="17">
        <v>30</v>
      </c>
    </row>
    <row r="10" spans="1:11" x14ac:dyDescent="0.25">
      <c r="A10" s="48">
        <v>4</v>
      </c>
      <c r="B10" s="50" t="s">
        <v>48</v>
      </c>
      <c r="C10" s="6"/>
      <c r="D10" s="49">
        <v>455</v>
      </c>
      <c r="E10" s="6">
        <v>1</v>
      </c>
      <c r="F10" s="7"/>
      <c r="G10" s="6">
        <f t="shared" si="0"/>
        <v>1</v>
      </c>
      <c r="H10" s="8">
        <f t="shared" si="1"/>
        <v>455</v>
      </c>
      <c r="I10" s="8">
        <f t="shared" si="2"/>
        <v>1820</v>
      </c>
      <c r="J10" s="6">
        <f t="shared" si="3"/>
        <v>120</v>
      </c>
      <c r="K10" s="17">
        <v>30</v>
      </c>
    </row>
    <row r="11" spans="1:11" x14ac:dyDescent="0.25">
      <c r="A11" s="48">
        <v>12</v>
      </c>
      <c r="B11" s="50" t="s">
        <v>49</v>
      </c>
      <c r="C11" s="50"/>
      <c r="D11" s="49">
        <v>40</v>
      </c>
      <c r="E11" s="6">
        <v>1</v>
      </c>
      <c r="F11" s="7"/>
      <c r="G11" s="6">
        <f t="shared" si="0"/>
        <v>1</v>
      </c>
      <c r="H11" s="8">
        <f t="shared" si="1"/>
        <v>40</v>
      </c>
      <c r="I11" s="8">
        <f t="shared" si="2"/>
        <v>480</v>
      </c>
      <c r="J11" s="6">
        <f t="shared" si="3"/>
        <v>360</v>
      </c>
      <c r="K11" s="17">
        <v>30</v>
      </c>
    </row>
    <row r="12" spans="1:11" x14ac:dyDescent="0.25">
      <c r="A12" s="48">
        <v>1</v>
      </c>
      <c r="B12" s="50" t="s">
        <v>53</v>
      </c>
      <c r="C12" s="6" t="s">
        <v>54</v>
      </c>
      <c r="D12" s="49">
        <v>37500</v>
      </c>
      <c r="E12" s="6">
        <v>1</v>
      </c>
      <c r="F12" s="7">
        <v>0.5</v>
      </c>
      <c r="G12" s="6">
        <f t="shared" si="0"/>
        <v>0.5</v>
      </c>
      <c r="H12" s="8">
        <f t="shared" si="1"/>
        <v>18750</v>
      </c>
      <c r="I12" s="8">
        <f t="shared" si="2"/>
        <v>18750</v>
      </c>
      <c r="J12" s="6">
        <f t="shared" si="3"/>
        <v>60</v>
      </c>
      <c r="K12" s="17">
        <v>60</v>
      </c>
    </row>
    <row r="13" spans="1:11" x14ac:dyDescent="0.25">
      <c r="A13" s="48">
        <v>1</v>
      </c>
      <c r="B13" s="50">
        <v>14333113</v>
      </c>
      <c r="C13" s="6"/>
      <c r="D13" s="49">
        <v>2010</v>
      </c>
      <c r="E13" s="6">
        <v>1</v>
      </c>
      <c r="F13" s="7">
        <v>0.5</v>
      </c>
      <c r="G13" s="6">
        <f t="shared" si="0"/>
        <v>0.5</v>
      </c>
      <c r="H13" s="8">
        <f t="shared" si="1"/>
        <v>1005</v>
      </c>
      <c r="I13" s="8">
        <f t="shared" si="2"/>
        <v>1005</v>
      </c>
      <c r="J13" s="6">
        <f t="shared" si="3"/>
        <v>30</v>
      </c>
      <c r="K13" s="17">
        <v>30</v>
      </c>
    </row>
    <row r="14" spans="1:11" x14ac:dyDescent="0.25">
      <c r="A14" s="48">
        <v>1</v>
      </c>
      <c r="B14" s="50" t="s">
        <v>55</v>
      </c>
      <c r="C14" s="6" t="s">
        <v>56</v>
      </c>
      <c r="D14" s="49">
        <v>1490</v>
      </c>
      <c r="E14" s="6">
        <v>1</v>
      </c>
      <c r="F14" s="7">
        <v>0.5</v>
      </c>
      <c r="G14" s="6">
        <f t="shared" si="0"/>
        <v>0.5</v>
      </c>
      <c r="H14" s="8">
        <f t="shared" si="1"/>
        <v>745</v>
      </c>
      <c r="I14" s="8">
        <f t="shared" si="2"/>
        <v>745</v>
      </c>
      <c r="J14" s="6">
        <f t="shared" si="3"/>
        <v>20</v>
      </c>
      <c r="K14" s="17">
        <v>20</v>
      </c>
    </row>
    <row r="15" spans="1:11" x14ac:dyDescent="0.25">
      <c r="A15" s="48"/>
      <c r="B15" s="50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>
        <v>20</v>
      </c>
    </row>
    <row r="16" spans="1:11" x14ac:dyDescent="0.25">
      <c r="A16" s="48"/>
      <c r="B16" s="50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>
        <v>20</v>
      </c>
    </row>
    <row r="17" spans="1:11" x14ac:dyDescent="0.25">
      <c r="A17" s="48"/>
      <c r="B17" s="50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>
        <v>20</v>
      </c>
    </row>
    <row r="18" spans="1:11" x14ac:dyDescent="0.25">
      <c r="A18" s="48"/>
      <c r="B18" s="50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>
        <v>60</v>
      </c>
    </row>
    <row r="19" spans="1:11" x14ac:dyDescent="0.25">
      <c r="A19" s="48"/>
      <c r="B19" s="50"/>
      <c r="C19" s="6"/>
      <c r="D19" s="49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>
        <v>10</v>
      </c>
    </row>
    <row r="20" spans="1:11" x14ac:dyDescent="0.25">
      <c r="A20" s="48"/>
      <c r="B20" s="50"/>
      <c r="C20" s="6"/>
      <c r="D20" s="49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>
        <v>10</v>
      </c>
    </row>
    <row r="21" spans="1:11" x14ac:dyDescent="0.25">
      <c r="A21" s="44"/>
      <c r="B21" s="50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>
        <v>60</v>
      </c>
    </row>
    <row r="22" spans="1:11" ht="12" customHeight="1" x14ac:dyDescent="0.25">
      <c r="A22" s="44"/>
      <c r="B22" s="50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>
        <v>240</v>
      </c>
    </row>
    <row r="23" spans="1:11" x14ac:dyDescent="0.25">
      <c r="A23" s="44"/>
      <c r="B23" s="50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>
        <v>30</v>
      </c>
    </row>
    <row r="24" spans="1:11" x14ac:dyDescent="0.25">
      <c r="A24" s="19"/>
      <c r="B24" s="50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>
        <v>30</v>
      </c>
    </row>
    <row r="25" spans="1:11" x14ac:dyDescent="0.25">
      <c r="A25" s="19"/>
      <c r="B25" s="50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>
        <v>20</v>
      </c>
    </row>
    <row r="26" spans="1:11" x14ac:dyDescent="0.25">
      <c r="A26" s="19"/>
      <c r="B26" s="50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>
        <v>20</v>
      </c>
    </row>
    <row r="27" spans="1:11" x14ac:dyDescent="0.25">
      <c r="A27" s="19"/>
      <c r="B27" s="50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>
        <v>10</v>
      </c>
    </row>
    <row r="28" spans="1:11" x14ac:dyDescent="0.25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5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5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5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5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ht="13" x14ac:dyDescent="0.3">
      <c r="A37" s="19"/>
      <c r="B37" s="56" t="s">
        <v>16</v>
      </c>
      <c r="C37" s="57"/>
      <c r="D37" s="58"/>
      <c r="E37" s="6"/>
      <c r="F37" s="7"/>
      <c r="G37" s="6"/>
      <c r="H37" s="8"/>
      <c r="I37" s="8"/>
      <c r="J37" s="6"/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ht="13" x14ac:dyDescent="0.3">
      <c r="A40" s="19"/>
      <c r="B40" s="51" t="s">
        <v>25</v>
      </c>
      <c r="C40" s="52"/>
      <c r="D40" s="53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5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ht="13" x14ac:dyDescent="0.3">
      <c r="A56" s="19"/>
      <c r="B56" s="51" t="s">
        <v>17</v>
      </c>
      <c r="C56" s="52"/>
      <c r="D56" s="53"/>
      <c r="E56" s="6"/>
      <c r="F56" s="7"/>
      <c r="G56" s="6"/>
      <c r="H56" s="8"/>
      <c r="I56" s="8"/>
      <c r="J56" s="6"/>
      <c r="K56" s="17"/>
    </row>
    <row r="57" spans="1:11" x14ac:dyDescent="0.25">
      <c r="A57" s="19"/>
      <c r="B57" s="6" t="s">
        <v>35</v>
      </c>
      <c r="C57" s="6"/>
      <c r="D57" s="21"/>
      <c r="E57" s="6">
        <v>1</v>
      </c>
      <c r="F57" s="7"/>
      <c r="G57" s="6">
        <f t="shared" si="4"/>
        <v>1</v>
      </c>
      <c r="H57" s="8">
        <f>'Starter 1'!I59</f>
        <v>0</v>
      </c>
      <c r="I57" s="8">
        <f t="shared" si="6"/>
        <v>0</v>
      </c>
      <c r="J57" s="6">
        <f t="shared" si="7"/>
        <v>0</v>
      </c>
      <c r="K57" s="16">
        <f>'Starter 1'!J59</f>
        <v>0</v>
      </c>
    </row>
    <row r="58" spans="1:11" x14ac:dyDescent="0.25">
      <c r="A58" s="19"/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'Starter 2'!I59</f>
        <v>0</v>
      </c>
      <c r="I58" s="8">
        <f t="shared" si="6"/>
        <v>0</v>
      </c>
      <c r="J58" s="6">
        <f t="shared" si="7"/>
        <v>0</v>
      </c>
      <c r="K58" s="16">
        <f>'Starter 2'!J59</f>
        <v>0</v>
      </c>
    </row>
    <row r="59" spans="1:11" x14ac:dyDescent="0.25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5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5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5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5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5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5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5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5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5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5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5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5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5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5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5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5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5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ht="13" x14ac:dyDescent="0.3">
      <c r="A77" s="19"/>
      <c r="B77" s="51" t="s">
        <v>24</v>
      </c>
      <c r="C77" s="52"/>
      <c r="D77" s="53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5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5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5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5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5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5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5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5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5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5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5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5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5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5">
      <c r="A91" s="19"/>
      <c r="B91" s="6" t="s">
        <v>18</v>
      </c>
      <c r="C91" s="6"/>
      <c r="D91" s="21">
        <v>150</v>
      </c>
      <c r="E91" s="6">
        <v>1</v>
      </c>
      <c r="F91" s="7"/>
      <c r="G91" s="6">
        <f t="shared" si="4"/>
        <v>1</v>
      </c>
      <c r="H91" s="8">
        <f t="shared" si="5"/>
        <v>150</v>
      </c>
      <c r="I91" s="8">
        <f t="shared" si="6"/>
        <v>0</v>
      </c>
      <c r="J91" s="6">
        <f t="shared" si="7"/>
        <v>0</v>
      </c>
      <c r="K91" s="17">
        <v>30</v>
      </c>
    </row>
    <row r="92" spans="1:11" ht="13" thickBot="1" x14ac:dyDescent="0.3">
      <c r="A92" s="27"/>
      <c r="B92" s="28" t="s">
        <v>19</v>
      </c>
      <c r="C92" s="28"/>
      <c r="D92" s="29">
        <v>150</v>
      </c>
      <c r="E92" s="28">
        <v>1</v>
      </c>
      <c r="F92" s="30"/>
      <c r="G92" s="28">
        <f t="shared" si="4"/>
        <v>1</v>
      </c>
      <c r="H92" s="31">
        <f t="shared" si="5"/>
        <v>150</v>
      </c>
      <c r="I92" s="31">
        <f t="shared" si="6"/>
        <v>0</v>
      </c>
      <c r="J92" s="28">
        <f t="shared" si="7"/>
        <v>0</v>
      </c>
      <c r="K92" s="32"/>
    </row>
    <row r="93" spans="1:11" ht="15.5" x14ac:dyDescent="0.35">
      <c r="B93" s="20" t="s">
        <v>8</v>
      </c>
      <c r="I93" s="4">
        <f>SUM(I7:I92)</f>
        <v>62051.850000000006</v>
      </c>
      <c r="J93" s="5">
        <f>SUM(J7:J92)</f>
        <v>860</v>
      </c>
    </row>
    <row r="94" spans="1:11" ht="15.5" x14ac:dyDescent="0.35">
      <c r="B94" s="20" t="s">
        <v>11</v>
      </c>
      <c r="D94" s="33">
        <v>0.06</v>
      </c>
      <c r="E94">
        <f>SUM(I93*(1+D94))</f>
        <v>65774.96100000001</v>
      </c>
      <c r="G94" s="4">
        <f>SUM(E94-I93)</f>
        <v>3723.1110000000044</v>
      </c>
      <c r="I94" s="4">
        <f>SUM(G94)</f>
        <v>3723.1110000000044</v>
      </c>
    </row>
    <row r="95" spans="1:11" ht="15.5" x14ac:dyDescent="0.35">
      <c r="B95" s="20" t="s">
        <v>12</v>
      </c>
      <c r="D95" s="45">
        <v>0.2</v>
      </c>
      <c r="E95">
        <f>SUM(I93*(1+D95))</f>
        <v>74462.22</v>
      </c>
      <c r="G95" s="4">
        <f>SUM(E95-I93)</f>
        <v>12410.369999999995</v>
      </c>
      <c r="I95" s="4">
        <f>SUM(G95)</f>
        <v>12410.369999999995</v>
      </c>
    </row>
    <row r="96" spans="1:11" ht="15.5" x14ac:dyDescent="0.35">
      <c r="A96">
        <f>SUM(J93/60)</f>
        <v>14.333333333333334</v>
      </c>
      <c r="B96" s="20" t="s">
        <v>13</v>
      </c>
      <c r="D96" s="2">
        <v>300</v>
      </c>
      <c r="I96" s="4">
        <f>SUM(A96*D96)</f>
        <v>4300</v>
      </c>
    </row>
    <row r="97" spans="2:9" ht="15.5" x14ac:dyDescent="0.35">
      <c r="B97" s="20" t="s">
        <v>14</v>
      </c>
      <c r="I97" s="4">
        <f>SUM(I93:I96)</f>
        <v>82485.331000000006</v>
      </c>
    </row>
    <row r="99" spans="2:9" ht="15.5" x14ac:dyDescent="0.35">
      <c r="B99" s="20" t="s">
        <v>28</v>
      </c>
    </row>
    <row r="100" spans="2:9" ht="15.5" x14ac:dyDescent="0.35">
      <c r="B100" s="20" t="s">
        <v>29</v>
      </c>
      <c r="I100" s="4">
        <f>SUM(I97:I99)</f>
        <v>82485.331000000006</v>
      </c>
    </row>
  </sheetData>
  <protectedRanges>
    <protectedRange sqref="I99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workbookViewId="0">
      <selection activeCell="P19" sqref="P19"/>
    </sheetView>
  </sheetViews>
  <sheetFormatPr defaultRowHeight="12.5" x14ac:dyDescent="0.25"/>
  <cols>
    <col min="1" max="1" width="5.7265625" customWidth="1"/>
    <col min="2" max="2" width="25.7265625" customWidth="1"/>
    <col min="3" max="3" width="20.54296875" style="41" customWidth="1"/>
    <col min="4" max="4" width="17" style="2" customWidth="1"/>
    <col min="5" max="5" width="4.26953125" hidden="1" customWidth="1"/>
    <col min="6" max="6" width="12.7265625" style="3" customWidth="1"/>
    <col min="7" max="7" width="3.453125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2" spans="1:11" x14ac:dyDescent="0.25">
      <c r="C2"/>
    </row>
    <row r="3" spans="1:11" s="20" customFormat="1" ht="15.5" x14ac:dyDescent="0.35">
      <c r="A3" s="20" t="s">
        <v>10</v>
      </c>
      <c r="C3" s="6">
        <f>'Costing '!C57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48"/>
      <c r="B7" s="6"/>
      <c r="C7" s="6"/>
      <c r="D7" s="49"/>
      <c r="E7" s="6">
        <v>1</v>
      </c>
      <c r="F7" s="7"/>
      <c r="G7" s="6">
        <f t="shared" si="0"/>
        <v>1</v>
      </c>
      <c r="H7" s="8">
        <f t="shared" ref="H7:H38" si="1">SUM(D7*G7)</f>
        <v>0</v>
      </c>
      <c r="I7" s="8">
        <f t="shared" ref="I7:I38" si="2">SUM(H7*A7)</f>
        <v>0</v>
      </c>
      <c r="J7" s="6">
        <f t="shared" ref="J7:J38" si="3">SUM(K7*A7)</f>
        <v>0</v>
      </c>
      <c r="K7" s="17"/>
    </row>
    <row r="8" spans="1:11" x14ac:dyDescent="0.25">
      <c r="A8" s="48"/>
      <c r="B8" s="6"/>
      <c r="C8" s="6"/>
      <c r="D8" s="49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8"/>
      <c r="B9" s="6"/>
      <c r="C9" s="6"/>
      <c r="D9" s="49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8"/>
      <c r="B10" s="6"/>
      <c r="C10" s="6"/>
      <c r="D10" s="49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48"/>
      <c r="B11" s="6"/>
      <c r="C11" s="6"/>
      <c r="D11" s="49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48"/>
      <c r="B12" s="6"/>
      <c r="C12" s="6"/>
      <c r="D12" s="49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48"/>
      <c r="B13" s="6"/>
      <c r="C13" s="6"/>
      <c r="D13" s="49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48"/>
      <c r="B14" s="6"/>
      <c r="C14" s="6"/>
      <c r="D14" s="49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48"/>
      <c r="B15" s="6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48"/>
      <c r="B16" s="6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48"/>
      <c r="B17" s="6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48"/>
      <c r="B18" s="6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6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42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42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42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42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42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42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42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42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5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5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5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5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5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5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5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5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5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5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5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5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5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5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5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5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5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5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" thickBot="1" x14ac:dyDescent="0.3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6:D16 A19:D58" name="Range1"/>
    <protectedRange sqref="F6:F58" name="Range2"/>
    <protectedRange sqref="K6:K58" name="Range3"/>
    <protectedRange sqref="A1:B3 D1:K3" name="Range6"/>
    <protectedRange sqref="C1:C2" name="Range6_2"/>
    <protectedRange sqref="C3" name="Range1_2"/>
    <protectedRange sqref="A17:D18" name="Range1_1_1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'!C58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5">
      <c r="A7" s="44"/>
      <c r="B7" s="6"/>
      <c r="C7" s="42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44"/>
      <c r="B8" s="6"/>
      <c r="C8" s="42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4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0</v>
      </c>
      <c r="I12" s="8">
        <f t="shared" ref="I12:I58" si="6">SUM(H12*A12)</f>
        <v>0</v>
      </c>
      <c r="J12" s="6">
        <f t="shared" ref="J12:J58" si="7">SUM(K12*A12)</f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4"/>
        <v>1</v>
      </c>
      <c r="H13" s="8">
        <f t="shared" si="5"/>
        <v>0</v>
      </c>
      <c r="I13" s="8">
        <f t="shared" si="6"/>
        <v>0</v>
      </c>
      <c r="J13" s="6">
        <f t="shared" si="7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4"/>
        <v>1</v>
      </c>
      <c r="H14" s="8">
        <f t="shared" si="5"/>
        <v>0</v>
      </c>
      <c r="I14" s="8">
        <f t="shared" si="6"/>
        <v>0</v>
      </c>
      <c r="J14" s="6">
        <f t="shared" si="7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4"/>
        <v>1</v>
      </c>
      <c r="H15" s="8">
        <f t="shared" si="5"/>
        <v>0</v>
      </c>
      <c r="I15" s="8">
        <f t="shared" si="6"/>
        <v>0</v>
      </c>
      <c r="J15" s="6">
        <f t="shared" si="7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4"/>
        <v>1</v>
      </c>
      <c r="H16" s="8">
        <f t="shared" si="5"/>
        <v>0</v>
      </c>
      <c r="I16" s="8">
        <f t="shared" si="6"/>
        <v>0</v>
      </c>
      <c r="J16" s="6">
        <f t="shared" si="7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4"/>
        <v>1</v>
      </c>
      <c r="H17" s="8">
        <f t="shared" si="5"/>
        <v>0</v>
      </c>
      <c r="I17" s="8">
        <f t="shared" si="6"/>
        <v>0</v>
      </c>
      <c r="J17" s="6">
        <f t="shared" si="7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4"/>
        <v>1</v>
      </c>
      <c r="H19" s="8">
        <f t="shared" si="5"/>
        <v>0</v>
      </c>
      <c r="I19" s="8">
        <f t="shared" si="6"/>
        <v>0</v>
      </c>
      <c r="J19" s="6">
        <f t="shared" si="7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4"/>
        <v>1</v>
      </c>
      <c r="H21" s="8">
        <f t="shared" si="5"/>
        <v>0</v>
      </c>
      <c r="I21" s="8">
        <f t="shared" si="6"/>
        <v>0</v>
      </c>
      <c r="J21" s="6">
        <f t="shared" si="7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4"/>
        <v>1</v>
      </c>
      <c r="H22" s="8">
        <f t="shared" si="5"/>
        <v>0</v>
      </c>
      <c r="I22" s="8">
        <f t="shared" si="6"/>
        <v>0</v>
      </c>
      <c r="J22" s="6">
        <f t="shared" si="7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23:D58 A12:D21" name="Range1_1"/>
    <protectedRange sqref="F23:F58 F12:F21" name="Range2_1"/>
    <protectedRange sqref="K23:K58 K12:K21" name="Range3_1"/>
    <protectedRange sqref="A22:D22" name="Range1_2"/>
    <protectedRange sqref="F22" name="Range2_2"/>
    <protectedRange sqref="K22" name="Range3_2"/>
    <protectedRange sqref="A1:B3 D1:K3" name="Range6_1"/>
    <protectedRange sqref="C1:C2" name="Range6_2"/>
    <protectedRange sqref="A6:D11" name="Range1"/>
    <protectedRange sqref="F6:F11" name="Range2"/>
    <protectedRange sqref="K6:K11" name="Range3"/>
    <protectedRange sqref="C3" name="Range1_3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'!C59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"/>
    <protectedRange sqref="A23:D58 A6:B15 C7:D15 A17:D21" name="Range1_1"/>
    <protectedRange sqref="F6:F15 F23:F58 F17:F21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  <protectedRange sqref="C3" name="Range1"/>
    <protectedRange sqref="A16:D16" name="Range1_3"/>
    <protectedRange sqref="F16" name="Range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5:D58 A6:B6" name="Range1_1_1"/>
    <protectedRange sqref="F6 F25:F58" name="Range2_1_1"/>
    <protectedRange sqref="K6 K25:K58" name="Range3_1_1"/>
    <protectedRange sqref="C6:D6" name="Range1_1_1_1"/>
    <protectedRange sqref="C3" name="Range1"/>
    <protectedRange sqref="A23:D24 A7:D15 A17:D21" name="Range1_1"/>
    <protectedRange sqref="F7:F15 F23:F24 F17:F21" name="Range2_1"/>
    <protectedRange sqref="A22:D22" name="Range1_2"/>
    <protectedRange sqref="F22" name="Range2_2"/>
    <protectedRange sqref="A16:D16" name="Range1_3"/>
    <protectedRange sqref="F16" name="Range2"/>
    <protectedRange sqref="K7:K21 K23:K24" name="Range3_1"/>
    <protectedRange sqref="K22" name="Range3_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  <protectedRange sqref="C3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81640625" customWidth="1"/>
    <col min="2" max="2" width="28.54296875" customWidth="1"/>
    <col min="3" max="3" width="25.81640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5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15:K58" name="Range3"/>
    <protectedRange sqref="F15:F58" name="Range2"/>
    <protectedRange sqref="A15:D58" name="Range1"/>
    <protectedRange sqref="A6:D6" name="Range1_1"/>
    <protectedRange sqref="F6" name="Range2_1"/>
    <protectedRange sqref="K6" name="Range3_1"/>
    <protectedRange sqref="C3" name="Range1_3"/>
    <protectedRange sqref="A7:D14" name="Range1_1_1"/>
    <protectedRange sqref="F7:F14" name="Range2_1_1"/>
    <protectedRange sqref="K7:K14" name="Range3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5429687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6 K15:K58" name="Range3"/>
    <protectedRange sqref="F6 F15:F58" name="Range2"/>
    <protectedRange sqref="A6:D6 A15:D58" name="Range1"/>
    <protectedRange sqref="C3" name="Range1_1"/>
    <protectedRange sqref="A8:D14" name="Range1_1_1"/>
    <protectedRange sqref="F8:F14" name="Range2_1_1"/>
    <protectedRange sqref="K7:K14" name="Range3_1_1"/>
    <protectedRange sqref="A7:D7" name="Range1_1_1_1"/>
    <protectedRange sqref="F7" name="Range2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6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9.81640625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9d7943bc7290185f67837b2c77ae1199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4a65becc13e90f42c622ab222e3dbf25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09B108-7419-4835-80AD-92F1A02EE104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2.xml><?xml version="1.0" encoding="utf-8"?>
<ds:datastoreItem xmlns:ds="http://schemas.openxmlformats.org/officeDocument/2006/customXml" ds:itemID="{47DE0D3D-829B-4B62-B34F-99FC7A6E4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22764C-F9BA-4805-8FA6-352ED49AC0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Starter 1</vt:lpstr>
      <vt:lpstr>Starter 2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 Erasmus</dc:creator>
  <cp:lastModifiedBy>Peter Esquino</cp:lastModifiedBy>
  <cp:lastPrinted>2011-11-14T08:46:19Z</cp:lastPrinted>
  <dcterms:created xsi:type="dcterms:W3CDTF">2005-01-06T07:24:39Z</dcterms:created>
  <dcterms:modified xsi:type="dcterms:W3CDTF">2025-11-18T07:59:46Z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Order">
    <vt:r8>1375000</vt:r8>
  </property>
  <property fmtid="{D5CDD505-2E9C-101B-9397-08002B2CF9AE}" pid="4" name="MediaServiceImageTags">
    <vt:lpwstr/>
  </property>
</Properties>
</file>